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ISEG\Cadeiras\Política económica\2020-2021\Testes\"/>
    </mc:Choice>
  </mc:AlternateContent>
  <xr:revisionPtr revIDLastSave="0" documentId="13_ncr:1_{0C985409-B5F4-437F-A6A2-759B7FE8F900}" xr6:coauthVersionLast="45" xr6:coauthVersionMax="45" xr10:uidLastSave="{00000000-0000-0000-0000-000000000000}"/>
  <bookViews>
    <workbookView xWindow="57480" yWindow="-120" windowWidth="29040" windowHeight="16440" activeTab="1" xr2:uid="{176F9019-9E2A-4FB5-B0FA-9BC55072CBA0}"/>
  </bookViews>
  <sheets>
    <sheet name="Resolução exercício 5" sheetId="6" r:id="rId1"/>
    <sheet name="Resolução exercício 7" sheetId="3" r:id="rId2"/>
    <sheet name="Exercício 8" sheetId="4" r:id="rId3"/>
    <sheet name="Resolução Exercício 8" sheetId="5" r:id="rId4"/>
    <sheet name="Exercício 9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42" i="3" l="1"/>
  <c r="G34" i="3"/>
  <c r="D29" i="3"/>
  <c r="D26" i="3"/>
  <c r="D31" i="6" l="1"/>
  <c r="F14" i="2" l="1"/>
  <c r="D19" i="5"/>
  <c r="E16" i="5"/>
  <c r="E11" i="5" s="1"/>
  <c r="E15" i="5"/>
  <c r="E19" i="5" s="1"/>
  <c r="D13" i="5"/>
  <c r="E10" i="5"/>
  <c r="F10" i="5" s="1"/>
  <c r="F16" i="5" s="1"/>
  <c r="F9" i="5"/>
  <c r="E9" i="5"/>
  <c r="D19" i="4"/>
  <c r="D13" i="4"/>
  <c r="E9" i="4"/>
  <c r="F9" i="4" s="1"/>
  <c r="D13" i="3"/>
  <c r="G35" i="3" s="1"/>
  <c r="E12" i="5" l="1"/>
  <c r="E18" i="5"/>
  <c r="C10" i="2"/>
  <c r="F15" i="5" l="1"/>
  <c r="E13" i="5"/>
  <c r="F19" i="5" l="1"/>
  <c r="F11" i="5"/>
  <c r="F18" i="5" l="1"/>
  <c r="F12" i="5"/>
  <c r="F13" i="5" s="1"/>
</calcChain>
</file>

<file path=xl/sharedStrings.xml><?xml version="1.0" encoding="utf-8"?>
<sst xmlns="http://schemas.openxmlformats.org/spreadsheetml/2006/main" count="116" uniqueCount="73">
  <si>
    <t>Quadro 1. Balanço do Banco A (milhões de euros)</t>
  </si>
  <si>
    <t>Activos líquidos</t>
  </si>
  <si>
    <t>yield (%)</t>
  </si>
  <si>
    <t>Passivos</t>
  </si>
  <si>
    <t>Caixa e disponibilidades líquidas sobre Bancos Centrais</t>
  </si>
  <si>
    <t>Dívida ao Eurosistema e ao Banco de Portugal</t>
  </si>
  <si>
    <t>Títulos de dívida de elevada liquidez</t>
  </si>
  <si>
    <t>Depósitos</t>
  </si>
  <si>
    <t>Total activos de elevada liquidez</t>
  </si>
  <si>
    <t>Dívida sénior</t>
  </si>
  <si>
    <t>Empréstimos</t>
  </si>
  <si>
    <t>Dívida subordinada</t>
  </si>
  <si>
    <t>Outros activos de baixa liquidez</t>
  </si>
  <si>
    <t>Capitais próprios</t>
  </si>
  <si>
    <t>Total activos líquidos</t>
  </si>
  <si>
    <t>Total passivos</t>
  </si>
  <si>
    <t>Quadro 2. Balanço do Banco A após fuga de depósitos e perdas de 40% (milhões de euros)</t>
  </si>
  <si>
    <t>Ativos líquidos</t>
  </si>
  <si>
    <t>a)</t>
  </si>
  <si>
    <t>(y-yp)/yp=-1,6%</t>
  </si>
  <si>
    <t>yp=y/(100%-1,6%)</t>
  </si>
  <si>
    <t>y/yp=100%-1,6%</t>
  </si>
  <si>
    <t>yp=</t>
  </si>
  <si>
    <t>b)</t>
  </si>
  <si>
    <t>c)</t>
  </si>
  <si>
    <t>d)</t>
  </si>
  <si>
    <t>i=</t>
  </si>
  <si>
    <t>e)</t>
  </si>
  <si>
    <t xml:space="preserve">A resposta do BC afigura-se desproporcional. A taxa de inflação aumenta 2 p.p. </t>
  </si>
  <si>
    <t>mas a taxa de juro de referência aumenta 3.4 p.p.</t>
  </si>
  <si>
    <t>O Banco Central não seria capaz de responder adequadamente a taxas de inflação negativas</t>
  </si>
  <si>
    <t>porque com estes níveis de taxas de juro as empresas e famílias preferem guardar dinheiro</t>
  </si>
  <si>
    <t>na forma de moeda em vez de depósitos bancários. O Banco Central teria de pagar uma</t>
  </si>
  <si>
    <t>A política monetária convencional não é eficaz com taxas de inflação negativas</t>
  </si>
  <si>
    <t>Política Económica</t>
  </si>
  <si>
    <t>2020/2021
Ricardo Cabral
ISEG</t>
  </si>
  <si>
    <t>Exercício sobre sustentabilidade da dívida</t>
  </si>
  <si>
    <t>Saldo orçamental primário (em % do PIB)</t>
  </si>
  <si>
    <t>Taxa de juro implicita da dívida</t>
  </si>
  <si>
    <t>Taxa de crescimento nominal do PIB</t>
  </si>
  <si>
    <t>Coluna1</t>
  </si>
  <si>
    <t>Coluna2</t>
  </si>
  <si>
    <t>Coluna3</t>
  </si>
  <si>
    <t>Coluna4</t>
  </si>
  <si>
    <t>PIB nominal (milhares de M de €)</t>
  </si>
  <si>
    <t>Défice público (milhares de M €)</t>
  </si>
  <si>
    <t>Dívida (milhares de M €)</t>
  </si>
  <si>
    <t>Dívida pública (em % do PIB)</t>
  </si>
  <si>
    <t>Taxa de juro implícita</t>
  </si>
  <si>
    <t>Despesa com juros (milhares de M €)</t>
  </si>
  <si>
    <t>Saldo primário (milhares de M €)</t>
  </si>
  <si>
    <t>Saldo orçamental (em % do PIB)</t>
  </si>
  <si>
    <t>Despesa com juros (em % do PIB)</t>
  </si>
  <si>
    <t>5.</t>
  </si>
  <si>
    <t>c</t>
  </si>
  <si>
    <t>p</t>
  </si>
  <si>
    <t>G</t>
  </si>
  <si>
    <t>pelos decisores de política económica para influenciar a variável objetivo</t>
  </si>
  <si>
    <t>Resolvem-se a segunda e terceira equações em ordem à variável objetivo, isto é, em ordem ao emprego</t>
  </si>
  <si>
    <t xml:space="preserve">Posteriormente, é necessário identificar os instrumentos que podem ser alterados </t>
  </si>
  <si>
    <t>Se, por hipótese o investimento privado não depende da taxa de juro e</t>
  </si>
  <si>
    <t>então</t>
  </si>
  <si>
    <t>i=1,3%+1,5%+0,7*(1,3-2%)</t>
  </si>
  <si>
    <t>i=3,3%+1,5%+0,7*(3,3%-2%)</t>
  </si>
  <si>
    <t>y2020=y2019*(100%-10%)</t>
  </si>
  <si>
    <t>yp2020=yp2019*(100%-2%)</t>
  </si>
  <si>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=-1,5%</t>
    </r>
  </si>
  <si>
    <t>y2020=</t>
  </si>
  <si>
    <t>yp2020=</t>
  </si>
  <si>
    <t>i=-1,5%+1,5%+0,5*(-1,5%-2%)+(182-201,6/201,6)</t>
  </si>
  <si>
    <t>i=1,3%+1,5%+0,5*(1,3%-2%)+0,5*(-1,6%)</t>
  </si>
  <si>
    <t>taxa de juro de 6,6%% a bancos que lhe solicitassem empréstimos.</t>
  </si>
  <si>
    <t>d) Banco Central com mandato único como na alínea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</si>
</sst>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8"/>
      <color theme="3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color theme="0"/>
      <name val="Calibri Light"/>
      <family val="1"/>
      <scheme val="major"/>
    </font>
    <font>
      <b/>
      <sz val="13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Lucida Sans Unicode"/>
      <family val="2"/>
    </font>
    <font>
      <i/>
      <sz val="11"/>
      <color theme="1"/>
      <name val="Lucida Sans Unicode"/>
      <family val="2"/>
    </font>
    <font>
      <i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9"/>
      <color theme="1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" fontId="2" fillId="0" borderId="7" xfId="0" applyNumberFormat="1" applyFont="1" applyBorder="1" applyAlignment="1">
      <alignment horizontal="center" vertical="center"/>
    </xf>
    <xf numFmtId="164" fontId="7" fillId="3" borderId="8" xfId="0" quotePrefix="1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164" fontId="7" fillId="3" borderId="11" xfId="0" quotePrefix="1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1" fontId="8" fillId="3" borderId="10" xfId="0" applyNumberFormat="1" applyFont="1" applyFill="1" applyBorder="1" applyAlignment="1">
      <alignment horizontal="center" vertical="center"/>
    </xf>
    <xf numFmtId="164" fontId="8" fillId="3" borderId="11" xfId="0" quotePrefix="1" applyNumberFormat="1" applyFont="1" applyFill="1" applyBorder="1" applyAlignment="1">
      <alignment horizontal="center" vertical="center"/>
    </xf>
    <xf numFmtId="164" fontId="7" fillId="3" borderId="12" xfId="0" quotePrefix="1" applyNumberFormat="1" applyFont="1" applyFill="1" applyBorder="1" applyAlignment="1">
      <alignment horizontal="center"/>
    </xf>
    <xf numFmtId="164" fontId="7" fillId="3" borderId="11" xfId="0" quotePrefix="1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right" vertical="center"/>
    </xf>
    <xf numFmtId="0" fontId="0" fillId="0" borderId="0" xfId="0" applyBorder="1"/>
    <xf numFmtId="0" fontId="9" fillId="3" borderId="6" xfId="0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1" fontId="11" fillId="0" borderId="15" xfId="0" applyNumberFormat="1" applyFont="1" applyBorder="1" applyAlignment="1">
      <alignment horizontal="center" vertical="center"/>
    </xf>
    <xf numFmtId="1" fontId="11" fillId="3" borderId="16" xfId="0" applyNumberFormat="1" applyFont="1" applyFill="1" applyBorder="1" applyAlignment="1">
      <alignment horizontal="center"/>
    </xf>
    <xf numFmtId="1" fontId="11" fillId="3" borderId="17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right" vertical="center"/>
    </xf>
    <xf numFmtId="1" fontId="0" fillId="0" borderId="0" xfId="0" applyNumberFormat="1"/>
    <xf numFmtId="164" fontId="0" fillId="0" borderId="0" xfId="1" applyNumberFormat="1" applyFont="1"/>
    <xf numFmtId="9" fontId="0" fillId="0" borderId="0" xfId="0" applyNumberFormat="1"/>
    <xf numFmtId="10" fontId="0" fillId="0" borderId="0" xfId="0" applyNumberFormat="1"/>
    <xf numFmtId="0" fontId="13" fillId="0" borderId="0" xfId="0" applyFont="1"/>
    <xf numFmtId="164" fontId="0" fillId="0" borderId="0" xfId="0" applyNumberFormat="1"/>
    <xf numFmtId="0" fontId="12" fillId="0" borderId="0" xfId="0" applyFont="1"/>
    <xf numFmtId="1" fontId="12" fillId="0" borderId="0" xfId="0" applyNumberFormat="1" applyFont="1"/>
    <xf numFmtId="165" fontId="0" fillId="0" borderId="0" xfId="0" applyNumberFormat="1"/>
    <xf numFmtId="164" fontId="12" fillId="0" borderId="0" xfId="1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9" fillId="0" borderId="0" xfId="0" applyFont="1"/>
    <xf numFmtId="10" fontId="0" fillId="0" borderId="0" xfId="1" applyNumberFormat="1" applyFont="1"/>
    <xf numFmtId="0" fontId="20" fillId="0" borderId="0" xfId="0" applyFont="1"/>
  </cellXfs>
  <cellStyles count="3">
    <cellStyle name="Normal" xfId="0" builtinId="0"/>
    <cellStyle name="Percentagem" xfId="1" builtinId="5"/>
    <cellStyle name="Title 2" xfId="2" xr:uid="{2511031B-820B-4352-835B-4D55F5042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480488</xdr:colOff>
      <xdr:row>1</xdr:row>
      <xdr:rowOff>148590</xdr:rowOff>
    </xdr:from>
    <xdr:to>
      <xdr:col>20</xdr:col>
      <xdr:colOff>201930</xdr:colOff>
      <xdr:row>21</xdr:row>
      <xdr:rowOff>99060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176D5E-B57C-4025-919B-0B4E473C0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528" y="331470"/>
          <a:ext cx="4202002" cy="360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21</xdr:row>
      <xdr:rowOff>0</xdr:rowOff>
    </xdr:from>
    <xdr:ext cx="1263295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9AF38C77-7261-4ADD-8416-CB44FFF23491}"/>
                </a:ext>
              </a:extLst>
            </xdr:cNvPr>
            <xdr:cNvSpPr txBox="1"/>
          </xdr:nvSpPr>
          <xdr:spPr>
            <a:xfrm>
              <a:off x="1280160" y="1463040"/>
              <a:ext cx="1263295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pt-PT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d>
                          <m:d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e>
                        </m:d>
                        <m:acc>
                          <m:accPr>
                            <m:chr m:val="̅"/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𝑁</m:t>
                            </m:r>
                          </m:e>
                        </m:acc>
                      </m:e>
                    </m:d>
                    <m:r>
                      <a:rPr lang="pt-PT" sz="1100" b="0" i="1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</m:acc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9AF38C77-7261-4ADD-8416-CB44FFF23491}"/>
                </a:ext>
              </a:extLst>
            </xdr:cNvPr>
            <xdr:cNvSpPr txBox="1"/>
          </xdr:nvSpPr>
          <xdr:spPr>
            <a:xfrm>
              <a:off x="1280160" y="1463040"/>
              <a:ext cx="1263295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𝐺=[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𝜋(1−𝑐) 𝑁 ̅ ]</a:t>
              </a:r>
              <a:r>
                <a:rPr lang="pt-PT" sz="1100" b="0" i="0">
                  <a:latin typeface="Cambria Math" panose="02040503050406030204" pitchFamily="18" charset="0"/>
                </a:rPr>
                <a:t>−𝐼 ̅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1</xdr:col>
      <xdr:colOff>628650</xdr:colOff>
      <xdr:row>25</xdr:row>
      <xdr:rowOff>7620</xdr:rowOff>
    </xdr:from>
    <xdr:ext cx="13862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C106F20-28F4-4FF6-AA21-F2AD5542AAE0}"/>
                </a:ext>
              </a:extLst>
            </xdr:cNvPr>
            <xdr:cNvSpPr txBox="1"/>
          </xdr:nvSpPr>
          <xdr:spPr>
            <a:xfrm>
              <a:off x="3829050" y="2933700"/>
              <a:ext cx="13862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PT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acc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C106F20-28F4-4FF6-AA21-F2AD5542AAE0}"/>
                </a:ext>
              </a:extLst>
            </xdr:cNvPr>
            <xdr:cNvSpPr txBox="1"/>
          </xdr:nvSpPr>
          <xdr:spPr>
            <a:xfrm>
              <a:off x="3829050" y="2933700"/>
              <a:ext cx="13862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𝑁 ̅</a:t>
              </a:r>
              <a:endParaRPr lang="pt-PT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28</xdr:row>
      <xdr:rowOff>0</xdr:rowOff>
    </xdr:from>
    <xdr:ext cx="89833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9621CDE3-ADC7-4285-8B8C-D951C8EA1ECE}"/>
                </a:ext>
              </a:extLst>
            </xdr:cNvPr>
            <xdr:cNvSpPr txBox="1"/>
          </xdr:nvSpPr>
          <xdr:spPr>
            <a:xfrm>
              <a:off x="3840480" y="3478530"/>
              <a:ext cx="89833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PT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</m:acc>
                  </m:oMath>
                </m:oMathPara>
              </a14:m>
              <a:endParaRPr lang="pt-PT" sz="1100"/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9621CDE3-ADC7-4285-8B8C-D951C8EA1ECE}"/>
                </a:ext>
              </a:extLst>
            </xdr:cNvPr>
            <xdr:cNvSpPr txBox="1"/>
          </xdr:nvSpPr>
          <xdr:spPr>
            <a:xfrm>
              <a:off x="3840480" y="3478530"/>
              <a:ext cx="89833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𝐼 ̅</a:t>
              </a:r>
              <a:endParaRPr lang="pt-PT" sz="1100"/>
            </a:p>
          </xdr:txBody>
        </xdr:sp>
      </mc:Fallback>
    </mc:AlternateContent>
    <xdr:clientData/>
  </xdr:oneCellAnchor>
  <xdr:twoCellAnchor>
    <xdr:from>
      <xdr:col>2</xdr:col>
      <xdr:colOff>285750</xdr:colOff>
      <xdr:row>5</xdr:row>
      <xdr:rowOff>91440</xdr:rowOff>
    </xdr:from>
    <xdr:to>
      <xdr:col>5</xdr:col>
      <xdr:colOff>614141</xdr:colOff>
      <xdr:row>8</xdr:row>
      <xdr:rowOff>110328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3">
              <a:extLst>
                <a:ext uri="{FF2B5EF4-FFF2-40B4-BE49-F238E27FC236}">
                  <a16:creationId xmlns:a16="http://schemas.microsoft.com/office/drawing/2014/main" id="{2A7B50B1-0EAD-44DC-B128-04D4710A9D11}"/>
                </a:ext>
              </a:extLst>
            </xdr:cNvPr>
            <xdr:cNvSpPr txBox="1"/>
          </xdr:nvSpPr>
          <xdr:spPr>
            <a:xfrm>
              <a:off x="1565910" y="1005840"/>
              <a:ext cx="2248631" cy="56752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𝑁</m:t>
                    </m:r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Symbol" panose="05050102010706020507" pitchFamily="18" charset="2"/>
                          </a:rPr>
                          <m:t></m:t>
                        </m:r>
                      </m:den>
                    </m:f>
                    <m:r>
                      <a:rPr lang="el-GR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Symbol" panose="05050102010706020507" pitchFamily="18" charset="2"/>
                          </a:rPr>
                          <m:t>(1−</m:t>
                        </m:r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Symbol" panose="05050102010706020507" pitchFamily="18" charset="2"/>
                          </a:rPr>
                          <m:t>𝑐</m:t>
                        </m:r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Symbol" panose="05050102010706020507" pitchFamily="18" charset="2"/>
                          </a:rPr>
                          <m:t>)</m:t>
                        </m:r>
                      </m:den>
                    </m:f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</m:t>
                    </m:r>
                  </m:oMath>
                </m:oMathPara>
              </a14:m>
              <a:endParaRPr lang="pt-PT" sz="1200">
                <a:ea typeface="Cambria Math" panose="02040503050406030204" pitchFamily="18" charset="0"/>
              </a:endParaRPr>
            </a:p>
            <a:p>
              <a:endParaRPr lang="pt-PT" sz="12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" name="CaixaDeTexto 3">
              <a:extLst>
                <a:ext uri="{FF2B5EF4-FFF2-40B4-BE49-F238E27FC236}">
                  <a16:creationId xmlns:a16="http://schemas.microsoft.com/office/drawing/2014/main" id="{2A7B50B1-0EAD-44DC-B128-04D4710A9D11}"/>
                </a:ext>
              </a:extLst>
            </xdr:cNvPr>
            <xdr:cNvSpPr txBox="1"/>
          </xdr:nvSpPr>
          <xdr:spPr>
            <a:xfrm>
              <a:off x="1565910" y="1005840"/>
              <a:ext cx="2248631" cy="56752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𝑁=1/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</a:t>
              </a:r>
              <a:r>
                <a:rPr lang="el-G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P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1/(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(1−𝑐)) 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𝐴</a:t>
              </a:r>
              <a:endParaRPr lang="pt-PT" sz="1200">
                <a:ea typeface="Cambria Math" panose="02040503050406030204" pitchFamily="18" charset="0"/>
              </a:endParaRPr>
            </a:p>
            <a:p>
              <a:endParaRPr lang="pt-PT" sz="12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>
    <xdr:from>
      <xdr:col>2</xdr:col>
      <xdr:colOff>358140</xdr:colOff>
      <xdr:row>15</xdr:row>
      <xdr:rowOff>163830</xdr:rowOff>
    </xdr:from>
    <xdr:to>
      <xdr:col>6</xdr:col>
      <xdr:colOff>233936</xdr:colOff>
      <xdr:row>19</xdr:row>
      <xdr:rowOff>176049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4">
              <a:extLst>
                <a:ext uri="{FF2B5EF4-FFF2-40B4-BE49-F238E27FC236}">
                  <a16:creationId xmlns:a16="http://schemas.microsoft.com/office/drawing/2014/main" id="{04ADE539-38C2-4297-B2ED-43BE0BED6D4B}"/>
                </a:ext>
              </a:extLst>
            </xdr:cNvPr>
            <xdr:cNvSpPr txBox="1"/>
          </xdr:nvSpPr>
          <xdr:spPr>
            <a:xfrm>
              <a:off x="1638300" y="2907030"/>
              <a:ext cx="2436116" cy="5608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𝑁</m:t>
                    </m:r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Symbol" panose="05050102010706020507" pitchFamily="18" charset="2"/>
                          </a:rPr>
                          <m:t></m:t>
                        </m:r>
                      </m:den>
                    </m:f>
                    <m:r>
                      <a:rPr lang="el-GR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sym typeface="Symbol" panose="05050102010706020507" pitchFamily="18" charset="2"/>
                              </a:rPr>
                            </m:ctrlPr>
                          </m:dPr>
                          <m:e>
                            <m:r>
                              <a:rPr lang="pt-PT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sym typeface="Symbol" panose="05050102010706020507" pitchFamily="18" charset="2"/>
                              </a:rPr>
                              <m:t>1−</m:t>
                            </m:r>
                            <m:r>
                              <a:rPr lang="pt-PT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sym typeface="Symbol" panose="05050102010706020507" pitchFamily="18" charset="2"/>
                              </a:rPr>
                              <m:t>𝑐</m:t>
                            </m:r>
                          </m:e>
                        </m:d>
                      </m:den>
                    </m:f>
                    <m:r>
                      <a:rPr lang="pt-PT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r>
                      <a:rPr lang="pt-PT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𝐺</m:t>
                    </m:r>
                    <m:r>
                      <a:rPr lang="pt-PT" sz="12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acc>
                      <m:accPr>
                        <m:chr m:val="̅"/>
                        <m:ctrlP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PT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</m:t>
                        </m:r>
                      </m:e>
                    </m:acc>
                    <m:r>
                      <a:rPr lang="pt-PT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pt-PT" sz="1200">
                <a:ea typeface="Cambria Math" panose="02040503050406030204" pitchFamily="18" charset="0"/>
              </a:endParaRPr>
            </a:p>
            <a:p>
              <a:endParaRPr lang="pt-PT" sz="12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CaixaDeTexto 4">
              <a:extLst>
                <a:ext uri="{FF2B5EF4-FFF2-40B4-BE49-F238E27FC236}">
                  <a16:creationId xmlns:a16="http://schemas.microsoft.com/office/drawing/2014/main" id="{04ADE539-38C2-4297-B2ED-43BE0BED6D4B}"/>
                </a:ext>
              </a:extLst>
            </xdr:cNvPr>
            <xdr:cNvSpPr txBox="1"/>
          </xdr:nvSpPr>
          <xdr:spPr>
            <a:xfrm>
              <a:off x="1638300" y="2907030"/>
              <a:ext cx="2436116" cy="5608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𝑁=1/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</a:t>
              </a:r>
              <a:r>
                <a:rPr lang="el-G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P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1/(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(1−𝑐) )</a:t>
              </a:r>
              <a:r>
                <a:rPr lang="pt-PT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(𝐺+𝐼 ̅</a:t>
              </a:r>
              <a:r>
                <a:rPr lang="pt-PT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pt-PT" sz="1200">
                <a:ea typeface="Cambria Math" panose="02040503050406030204" pitchFamily="18" charset="0"/>
              </a:endParaRPr>
            </a:p>
            <a:p>
              <a:endParaRPr lang="pt-PT" sz="12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twoCellAnchor>
  <xdr:twoCellAnchor editAs="oneCell">
    <xdr:from>
      <xdr:col>2</xdr:col>
      <xdr:colOff>598170</xdr:colOff>
      <xdr:row>13</xdr:row>
      <xdr:rowOff>0</xdr:rowOff>
    </xdr:from>
    <xdr:to>
      <xdr:col>4</xdr:col>
      <xdr:colOff>438150</xdr:colOff>
      <xdr:row>14</xdr:row>
      <xdr:rowOff>132823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3B471C5-D81E-4D84-B4A3-9C24AE9B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330" y="2377440"/>
          <a:ext cx="1120140" cy="315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8</xdr:col>
      <xdr:colOff>499110</xdr:colOff>
      <xdr:row>17</xdr:row>
      <xdr:rowOff>124054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aixaDeTexto 8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280160" y="2743200"/>
              <a:ext cx="4339590" cy="4898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pt-PT" b="0" i="1">
                      <a:latin typeface="Cambria Math" panose="02040503050406030204" pitchFamily="18" charset="0"/>
                    </a:rPr>
                    <m:t>𝑖</m:t>
                  </m:r>
                  <m:r>
                    <a:rPr lang="pt-PT" b="0" i="1">
                      <a:latin typeface="Cambria Math" panose="02040503050406030204" pitchFamily="18" charset="0"/>
                    </a:rPr>
                    <m:t>=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+1,5%+0,5</m:t>
                  </m:r>
                  <m:d>
                    <m:dPr>
                      <m:ctrlPr>
                        <a:rPr lang="pt-PT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pt-PT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𝜋</m:t>
                      </m:r>
                      <m:r>
                        <a:rPr lang="pt-PT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−2%</m:t>
                      </m:r>
                    </m:e>
                  </m:d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</m:oMath>
              </a14:m>
              <a:r>
                <a:rPr lang="pt-PT"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pt-PT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0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,5</m:t>
                  </m:r>
                  <m:d>
                    <m:dPr>
                      <m:ctrlPr>
                        <a:rPr lang="pt-PT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pt-PT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pt-PT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𝑦</m:t>
                          </m:r>
                          <m:r>
                            <a:rPr lang="pt-PT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−</m:t>
                          </m:r>
                          <m:sSup>
                            <m:sSupPr>
                              <m:ctrlP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𝑦</m:t>
                              </m:r>
                            </m:e>
                            <m:sup>
                              <m: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𝑝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𝑦</m:t>
                              </m:r>
                            </m:e>
                            <m:sup>
                              <m: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𝑝</m:t>
                              </m:r>
                            </m:sup>
                          </m:sSup>
                        </m:den>
                      </m:f>
                    </m:e>
                  </m:d>
                </m:oMath>
              </a14:m>
              <a:endParaRPr lang="pt-PT"/>
            </a:p>
          </xdr:txBody>
        </xdr:sp>
      </mc:Choice>
      <mc:Fallback>
        <xdr:sp macro="" textlink="">
          <xdr:nvSpPr>
            <xdr:cNvPr id="6" name="CaixaDeTexto 8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280160" y="2743200"/>
              <a:ext cx="4339590" cy="4898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PT" b="0" i="0">
                  <a:latin typeface="Cambria Math" panose="02040503050406030204" pitchFamily="18" charset="0"/>
                </a:rPr>
                <a:t>𝑖=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𝜋+1,5%+0,5(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−2%)+</a:t>
              </a:r>
              <a:r>
                <a:rPr lang="pt-PT">
                  <a:ea typeface="Cambria Math" panose="02040503050406030204" pitchFamily="18" charset="0"/>
                </a:rPr>
                <a:t> 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0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,5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((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𝑦−𝑦^𝑝)/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𝑦^𝑝 )</a:t>
              </a:r>
              <a:endParaRPr lang="pt-PT"/>
            </a:p>
          </xdr:txBody>
        </xdr:sp>
      </mc:Fallback>
    </mc:AlternateContent>
    <xdr:clientData/>
  </xdr:twoCellAnchor>
  <xdr:twoCellAnchor>
    <xdr:from>
      <xdr:col>1</xdr:col>
      <xdr:colOff>60960</xdr:colOff>
      <xdr:row>22</xdr:row>
      <xdr:rowOff>30480</xdr:rowOff>
    </xdr:from>
    <xdr:to>
      <xdr:col>7</xdr:col>
      <xdr:colOff>177589</xdr:colOff>
      <xdr:row>23</xdr:row>
      <xdr:rowOff>129408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ixaDeTexto 8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701040" y="4053840"/>
              <a:ext cx="3957109" cy="2818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pt-PT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PT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r>
                      <a:rPr lang="pt-PT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+1,5%+0,7</m:t>
                    </m:r>
                    <m:d>
                      <m:dPr>
                        <m:ctrlPr>
                          <a:rPr lang="pt-PT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>
                          <a:rPr lang="pt-PT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−2%</m:t>
                        </m:r>
                      </m:e>
                    </m:d>
                  </m:oMath>
                </m:oMathPara>
              </a14:m>
              <a:endParaRPr lang="pt-PT"/>
            </a:p>
          </xdr:txBody>
        </xdr:sp>
      </mc:Choice>
      <mc:Fallback>
        <xdr:sp macro="" textlink="">
          <xdr:nvSpPr>
            <xdr:cNvPr id="7" name="CaixaDeTexto 8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701040" y="4053840"/>
              <a:ext cx="3957109" cy="2818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pt-PT" b="0" i="0">
                  <a:latin typeface="Cambria Math" panose="02040503050406030204" pitchFamily="18" charset="0"/>
                </a:rPr>
                <a:t>𝑖=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𝜋+1,5%+0,7(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−2%)</a:t>
              </a:r>
              <a:endParaRPr lang="pt-PT"/>
            </a:p>
          </xdr:txBody>
        </xdr:sp>
      </mc:Fallback>
    </mc:AlternateContent>
    <xdr:clientData/>
  </xdr:twoCellAnchor>
  <xdr:twoCellAnchor editAs="oneCell">
    <xdr:from>
      <xdr:col>11</xdr:col>
      <xdr:colOff>109392</xdr:colOff>
      <xdr:row>0</xdr:row>
      <xdr:rowOff>87630</xdr:rowOff>
    </xdr:from>
    <xdr:to>
      <xdr:col>18</xdr:col>
      <xdr:colOff>266699</xdr:colOff>
      <xdr:row>31</xdr:row>
      <xdr:rowOff>57150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272" y="87630"/>
          <a:ext cx="4641677" cy="563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354330</xdr:colOff>
      <xdr:row>32</xdr:row>
      <xdr:rowOff>105512</xdr:rowOff>
    </xdr:from>
    <xdr:to>
      <xdr:col>18</xdr:col>
      <xdr:colOff>257175</xdr:colOff>
      <xdr:row>50</xdr:row>
      <xdr:rowOff>170448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5130" y="5957672"/>
          <a:ext cx="5021580" cy="3364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495300</xdr:colOff>
      <xdr:row>39</xdr:row>
      <xdr:rowOff>124054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AC55D920-377E-44BB-86F0-AB9DACE65D48}"/>
                </a:ext>
              </a:extLst>
            </xdr:cNvPr>
            <xdr:cNvSpPr txBox="1"/>
          </xdr:nvSpPr>
          <xdr:spPr>
            <a:xfrm>
              <a:off x="1276350" y="9420225"/>
              <a:ext cx="4324350" cy="48600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pt-PT" b="0" i="1">
                      <a:latin typeface="Cambria Math" panose="02040503050406030204" pitchFamily="18" charset="0"/>
                    </a:rPr>
                    <m:t>𝑖</m:t>
                  </m:r>
                  <m:r>
                    <a:rPr lang="pt-PT" b="0" i="1">
                      <a:latin typeface="Cambria Math" panose="02040503050406030204" pitchFamily="18" charset="0"/>
                    </a:rPr>
                    <m:t>=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𝜋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+1,5%+0,5</m:t>
                  </m:r>
                  <m:d>
                    <m:dPr>
                      <m:ctrlPr>
                        <a:rPr lang="pt-PT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pt-PT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𝜋</m:t>
                      </m:r>
                      <m:r>
                        <a:rPr lang="pt-PT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−2%</m:t>
                      </m:r>
                    </m:e>
                  </m:d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</m:oMath>
              </a14:m>
              <a:r>
                <a:rPr lang="pt-PT"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>
                    <a:rPr lang="pt-PT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0</m:t>
                  </m:r>
                  <m:r>
                    <a:rPr lang="pt-PT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,5</m:t>
                  </m:r>
                  <m:d>
                    <m:dPr>
                      <m:ctrlPr>
                        <a:rPr lang="pt-PT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pt-PT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pt-PT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𝑦</m:t>
                          </m:r>
                          <m:r>
                            <a:rPr lang="pt-PT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−</m:t>
                          </m:r>
                          <m:sSup>
                            <m:sSupPr>
                              <m:ctrlP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𝑦</m:t>
                              </m:r>
                            </m:e>
                            <m:sup>
                              <m:r>
                                <a:rPr lang="pt-PT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𝑝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𝑦</m:t>
                              </m:r>
                            </m:e>
                            <m:sup>
                              <m:r>
                                <a:rPr lang="pt-PT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𝑝</m:t>
                              </m:r>
                            </m:sup>
                          </m:sSup>
                        </m:den>
                      </m:f>
                    </m:e>
                  </m:d>
                </m:oMath>
              </a14:m>
              <a:endParaRPr lang="pt-PT"/>
            </a:p>
          </xdr:txBody>
        </xdr:sp>
      </mc:Choice>
      <mc:Fallback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AC55D920-377E-44BB-86F0-AB9DACE65D48}"/>
                </a:ext>
              </a:extLst>
            </xdr:cNvPr>
            <xdr:cNvSpPr txBox="1"/>
          </xdr:nvSpPr>
          <xdr:spPr>
            <a:xfrm>
              <a:off x="1276350" y="9420225"/>
              <a:ext cx="4324350" cy="48600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pt-PT" b="0" i="0">
                  <a:latin typeface="Cambria Math" panose="02040503050406030204" pitchFamily="18" charset="0"/>
                </a:rPr>
                <a:t>𝑖=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𝜋+1,5%+0,5(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−2%)+</a:t>
              </a:r>
              <a:r>
                <a:rPr lang="pt-PT">
                  <a:ea typeface="Cambria Math" panose="02040503050406030204" pitchFamily="18" charset="0"/>
                </a:rPr>
                <a:t> 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0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,5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((</a:t>
              </a:r>
              <a:r>
                <a:rPr lang="pt-PT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𝑦−𝑦^𝑝)/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𝑦^𝑝 )</a:t>
              </a:r>
              <a:endParaRPr lang="pt-PT"/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B9D7D0-B330-4972-B6C3-4D2C2489B13C}" name="Tabela47" displayName="Tabela47" ref="C8:F19" totalsRowShown="0">
  <autoFilter ref="C8:F19" xr:uid="{CF0C0E5D-6437-4A0C-A9F1-4C2F600C9D93}"/>
  <tableColumns count="4">
    <tableColumn id="1" xr3:uid="{90C4CBEF-591D-4CA8-B3F2-01A9C2CE769E}" name="Coluna1"/>
    <tableColumn id="2" xr3:uid="{ABB876EF-3229-4C12-A19D-D7C1DD6A9FBA}" name="Coluna2"/>
    <tableColumn id="3" xr3:uid="{713E002F-F8A8-4C3A-BE3E-FD9FE6AFA07E}" name="Coluna3"/>
    <tableColumn id="4" xr3:uid="{1B7A2CCC-64D3-4C7F-8D1D-F266D60261F1}" name="Coluna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872644-C46A-443E-B649-845046F78895}" name="Tabela478" displayName="Tabela478" ref="C8:F19" totalsRowShown="0">
  <autoFilter ref="C8:F19" xr:uid="{CF0C0E5D-6437-4A0C-A9F1-4C2F600C9D93}"/>
  <tableColumns count="4">
    <tableColumn id="1" xr3:uid="{1E4B5425-AE95-484E-9D71-234258A1A591}" name="Coluna1"/>
    <tableColumn id="2" xr3:uid="{3C49BEF3-DEAE-452E-A675-B30812EE61FB}" name="Coluna2"/>
    <tableColumn id="3" xr3:uid="{775EA92D-6098-4CDB-847E-BB5F32430A75}" name="Coluna3"/>
    <tableColumn id="4" xr3:uid="{400600AC-BCAC-424B-80A3-5195C1BE3B48}" name="Coluna4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94EC-1D27-40DB-831A-187B29887C03}">
  <dimension ref="B4:D31"/>
  <sheetViews>
    <sheetView workbookViewId="0">
      <selection activeCell="H21" sqref="H21"/>
    </sheetView>
  </sheetViews>
  <sheetFormatPr defaultRowHeight="14.4"/>
  <sheetData>
    <row r="4" spans="2:3">
      <c r="B4" t="s">
        <v>53</v>
      </c>
    </row>
    <row r="5" spans="2:3">
      <c r="B5" t="s">
        <v>18</v>
      </c>
      <c r="C5" s="39" t="s">
        <v>58</v>
      </c>
    </row>
    <row r="6" spans="2:3">
      <c r="C6" s="39"/>
    </row>
    <row r="7" spans="2:3">
      <c r="C7" s="39"/>
    </row>
    <row r="9" spans="2:3">
      <c r="C9" s="39" t="s">
        <v>59</v>
      </c>
    </row>
    <row r="10" spans="2:3">
      <c r="C10" s="39" t="s">
        <v>57</v>
      </c>
    </row>
    <row r="11" spans="2:3">
      <c r="C11" s="39"/>
    </row>
    <row r="12" spans="2:3">
      <c r="C12" s="39" t="s">
        <v>60</v>
      </c>
    </row>
    <row r="13" spans="2:3">
      <c r="C13" s="39"/>
    </row>
    <row r="14" spans="2:3">
      <c r="C14" s="39"/>
    </row>
    <row r="16" spans="2:3">
      <c r="C16" s="39" t="s">
        <v>61</v>
      </c>
    </row>
    <row r="17" spans="2:4">
      <c r="C17" s="39"/>
    </row>
    <row r="21" spans="2:4">
      <c r="B21" t="s">
        <v>23</v>
      </c>
    </row>
    <row r="25" spans="2:4">
      <c r="B25" t="s">
        <v>24</v>
      </c>
    </row>
    <row r="26" spans="2:4">
      <c r="C26" s="39"/>
      <c r="D26" s="39">
        <v>5000</v>
      </c>
    </row>
    <row r="27" spans="2:4">
      <c r="C27" s="40" t="s">
        <v>54</v>
      </c>
      <c r="D27" s="39">
        <v>0.8</v>
      </c>
    </row>
    <row r="28" spans="2:4" ht="14.7">
      <c r="C28" s="41" t="s">
        <v>55</v>
      </c>
      <c r="D28" s="39">
        <v>3.7</v>
      </c>
    </row>
    <row r="29" spans="2:4">
      <c r="C29" s="39"/>
      <c r="D29" s="39">
        <v>2000</v>
      </c>
    </row>
    <row r="31" spans="2:4">
      <c r="C31" s="40" t="s">
        <v>56</v>
      </c>
      <c r="D31" s="39">
        <f>+(D28*(1-D27)*D26)-D29</f>
        <v>1699.9999999999995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8647-3352-4952-BC4E-36215F833D51}">
  <dimension ref="B9:T49"/>
  <sheetViews>
    <sheetView tabSelected="1" workbookViewId="0">
      <selection activeCell="K40" sqref="K40"/>
    </sheetView>
  </sheetViews>
  <sheetFormatPr defaultRowHeight="14.4"/>
  <sheetData>
    <row r="9" spans="2:4">
      <c r="B9" t="s">
        <v>18</v>
      </c>
    </row>
    <row r="10" spans="2:4">
      <c r="C10" t="s">
        <v>19</v>
      </c>
    </row>
    <row r="11" spans="2:4">
      <c r="C11" t="s">
        <v>21</v>
      </c>
    </row>
    <row r="12" spans="2:4">
      <c r="C12" t="s">
        <v>20</v>
      </c>
    </row>
    <row r="13" spans="2:4">
      <c r="C13" t="s">
        <v>22</v>
      </c>
      <c r="D13">
        <f>202.4/(100%-1.6%)</f>
        <v>205.6910569105691</v>
      </c>
    </row>
    <row r="16" spans="2:4">
      <c r="B16" t="s">
        <v>23</v>
      </c>
    </row>
    <row r="19" spans="2:4">
      <c r="C19" t="s">
        <v>70</v>
      </c>
    </row>
    <row r="20" spans="2:4">
      <c r="C20" t="s">
        <v>26</v>
      </c>
      <c r="D20" s="51">
        <f>1.3%+1.5%+0.5*(1.3%-2%)+0.5*(-1.6%)</f>
        <v>1.6500000000000001E-2</v>
      </c>
    </row>
    <row r="22" spans="2:4">
      <c r="B22" t="s">
        <v>24</v>
      </c>
    </row>
    <row r="25" spans="2:4">
      <c r="C25" t="s">
        <v>62</v>
      </c>
    </row>
    <row r="26" spans="2:4">
      <c r="C26" t="s">
        <v>26</v>
      </c>
      <c r="D26" s="32">
        <f>1.3%+1.5%+0.7*(1.3%-2%)</f>
        <v>2.3100000000000002E-2</v>
      </c>
    </row>
    <row r="28" spans="2:4">
      <c r="B28" t="s">
        <v>25</v>
      </c>
      <c r="C28" t="s">
        <v>63</v>
      </c>
    </row>
    <row r="29" spans="2:4">
      <c r="C29" t="s">
        <v>26</v>
      </c>
      <c r="D29" s="32">
        <f>3.3%+1.5%+0.7*(3.3%-2%)</f>
        <v>5.7099999999999998E-2</v>
      </c>
    </row>
    <row r="30" spans="2:4">
      <c r="C30" t="s">
        <v>28</v>
      </c>
    </row>
    <row r="31" spans="2:4">
      <c r="C31" t="s">
        <v>29</v>
      </c>
    </row>
    <row r="33" spans="2:20">
      <c r="B33" t="s">
        <v>27</v>
      </c>
    </row>
    <row r="34" spans="2:20">
      <c r="C34" t="s">
        <v>64</v>
      </c>
      <c r="F34" t="s">
        <v>67</v>
      </c>
      <c r="G34">
        <f>202.4*0.9</f>
        <v>182.16</v>
      </c>
    </row>
    <row r="35" spans="2:20">
      <c r="C35" t="s">
        <v>65</v>
      </c>
      <c r="F35" t="s">
        <v>68</v>
      </c>
      <c r="G35">
        <f>+D13*0.98</f>
        <v>201.57723577235771</v>
      </c>
    </row>
    <row r="36" spans="2:20" ht="14.7">
      <c r="C36" s="50" t="s">
        <v>66</v>
      </c>
    </row>
    <row r="41" spans="2:20">
      <c r="C41" t="s">
        <v>69</v>
      </c>
      <c r="T41" s="52" t="s">
        <v>72</v>
      </c>
    </row>
    <row r="42" spans="2:20">
      <c r="C42" t="s">
        <v>26</v>
      </c>
      <c r="D42" s="30">
        <f>-1.5%+1.5%+0.5*(-3.5%)+0.5*((182-201.6)/201.6)</f>
        <v>-6.6111111111111093E-2</v>
      </c>
    </row>
    <row r="44" spans="2:20">
      <c r="C44" t="s">
        <v>30</v>
      </c>
    </row>
    <row r="45" spans="2:20">
      <c r="C45" t="s">
        <v>31</v>
      </c>
    </row>
    <row r="46" spans="2:20">
      <c r="C46" t="s">
        <v>32</v>
      </c>
    </row>
    <row r="47" spans="2:20">
      <c r="C47" t="s">
        <v>71</v>
      </c>
    </row>
    <row r="49" spans="3:3">
      <c r="C49" t="s">
        <v>33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76EE-E8DD-4081-ACE2-CA6D0CAA938E}">
  <dimension ref="C1:F19"/>
  <sheetViews>
    <sheetView showGridLines="0" workbookViewId="0">
      <selection activeCell="I1" sqref="I1"/>
    </sheetView>
  </sheetViews>
  <sheetFormatPr defaultRowHeight="14.4"/>
  <cols>
    <col min="3" max="3" width="34.15625" customWidth="1"/>
    <col min="4" max="4" width="9" customWidth="1"/>
    <col min="5" max="5" width="12.15625" bestFit="1" customWidth="1"/>
    <col min="6" max="6" width="9" customWidth="1"/>
  </cols>
  <sheetData>
    <row r="1" spans="3:6" ht="25.8">
      <c r="C1" s="42" t="s">
        <v>34</v>
      </c>
      <c r="D1" s="42"/>
      <c r="E1" s="42"/>
      <c r="F1" s="33"/>
    </row>
    <row r="2" spans="3:6" ht="42.9" customHeight="1">
      <c r="C2" s="43" t="s">
        <v>35</v>
      </c>
      <c r="D2" s="43"/>
      <c r="E2" s="43"/>
    </row>
    <row r="3" spans="3:6" ht="42.9" customHeight="1">
      <c r="C3" s="44" t="s">
        <v>36</v>
      </c>
      <c r="D3" s="44"/>
      <c r="E3" s="44"/>
    </row>
    <row r="4" spans="3:6">
      <c r="C4" t="s">
        <v>37</v>
      </c>
      <c r="D4" s="34">
        <v>2.5000000000000001E-2</v>
      </c>
    </row>
    <row r="5" spans="3:6">
      <c r="C5" t="s">
        <v>38</v>
      </c>
      <c r="D5" s="34">
        <v>0.02</v>
      </c>
    </row>
    <row r="6" spans="3:6">
      <c r="C6" t="s">
        <v>39</v>
      </c>
      <c r="D6" s="34">
        <v>0.03</v>
      </c>
    </row>
    <row r="8" spans="3:6" hidden="1">
      <c r="C8" t="s">
        <v>40</v>
      </c>
      <c r="D8" s="34" t="s">
        <v>41</v>
      </c>
      <c r="E8" t="s">
        <v>42</v>
      </c>
      <c r="F8" t="s">
        <v>43</v>
      </c>
    </row>
    <row r="9" spans="3:6" s="35" customFormat="1">
      <c r="D9" s="36">
        <v>2019</v>
      </c>
      <c r="E9" s="36">
        <f>+D9+1</f>
        <v>2020</v>
      </c>
      <c r="F9" s="36">
        <f>+E9+1</f>
        <v>2021</v>
      </c>
    </row>
    <row r="10" spans="3:6">
      <c r="C10" t="s">
        <v>44</v>
      </c>
      <c r="D10">
        <v>213.3</v>
      </c>
      <c r="E10" s="37"/>
      <c r="F10" s="37"/>
    </row>
    <row r="11" spans="3:6">
      <c r="C11" t="s">
        <v>45</v>
      </c>
      <c r="E11" s="37"/>
      <c r="F11" s="37"/>
    </row>
    <row r="12" spans="3:6">
      <c r="C12" t="s">
        <v>46</v>
      </c>
      <c r="D12">
        <v>252</v>
      </c>
      <c r="E12" s="37"/>
      <c r="F12" s="37"/>
    </row>
    <row r="13" spans="3:6" s="35" customFormat="1">
      <c r="C13" s="35" t="s">
        <v>47</v>
      </c>
      <c r="D13" s="38">
        <f>+D12/D10</f>
        <v>1.1814345991561181</v>
      </c>
      <c r="E13" s="38"/>
      <c r="F13" s="38"/>
    </row>
    <row r="14" spans="3:6">
      <c r="C14" t="s">
        <v>48</v>
      </c>
      <c r="D14" s="32">
        <v>0.02</v>
      </c>
      <c r="E14" s="32"/>
      <c r="F14" s="32"/>
    </row>
    <row r="15" spans="3:6">
      <c r="C15" t="s">
        <v>49</v>
      </c>
      <c r="D15">
        <v>7</v>
      </c>
      <c r="E15" s="37"/>
      <c r="F15" s="37"/>
    </row>
    <row r="16" spans="3:6">
      <c r="C16" t="s">
        <v>50</v>
      </c>
      <c r="D16">
        <v>7</v>
      </c>
      <c r="E16" s="37"/>
      <c r="F16" s="37"/>
    </row>
    <row r="18" spans="3:6">
      <c r="C18" t="s">
        <v>51</v>
      </c>
      <c r="D18" s="31">
        <v>0</v>
      </c>
      <c r="E18" s="30"/>
      <c r="F18" s="30"/>
    </row>
    <row r="19" spans="3:6">
      <c r="C19" t="s">
        <v>52</v>
      </c>
      <c r="D19" s="30">
        <f>+D15/D10</f>
        <v>3.2817627754336616E-2</v>
      </c>
      <c r="E19" s="30"/>
      <c r="F19" s="30"/>
    </row>
  </sheetData>
  <mergeCells count="3">
    <mergeCell ref="C1:E1"/>
    <mergeCell ref="C2:E2"/>
    <mergeCell ref="C3:E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7615-A55B-4CB7-BB03-901E8444DBA6}">
  <dimension ref="B1:F22"/>
  <sheetViews>
    <sheetView showGridLines="0" topLeftCell="A4" workbookViewId="0">
      <selection activeCell="H23" sqref="H23"/>
    </sheetView>
  </sheetViews>
  <sheetFormatPr defaultRowHeight="14.4"/>
  <cols>
    <col min="3" max="3" width="34.15625" customWidth="1"/>
    <col min="4" max="4" width="9" customWidth="1"/>
    <col min="5" max="5" width="12.15625" bestFit="1" customWidth="1"/>
    <col min="6" max="6" width="9" customWidth="1"/>
  </cols>
  <sheetData>
    <row r="1" spans="2:6" ht="25.8">
      <c r="C1" s="42" t="s">
        <v>34</v>
      </c>
      <c r="D1" s="42"/>
      <c r="E1" s="42"/>
      <c r="F1" s="33"/>
    </row>
    <row r="2" spans="2:6" ht="42.9" customHeight="1">
      <c r="C2" s="43" t="s">
        <v>35</v>
      </c>
      <c r="D2" s="43"/>
      <c r="E2" s="43"/>
    </row>
    <row r="3" spans="2:6" ht="42.9" customHeight="1">
      <c r="C3" s="44" t="s">
        <v>36</v>
      </c>
      <c r="D3" s="44"/>
      <c r="E3" s="44"/>
    </row>
    <row r="4" spans="2:6">
      <c r="C4" t="s">
        <v>37</v>
      </c>
      <c r="D4" s="34">
        <v>2.5000000000000001E-2</v>
      </c>
    </row>
    <row r="5" spans="2:6">
      <c r="C5" t="s">
        <v>38</v>
      </c>
      <c r="D5" s="34">
        <v>0.02</v>
      </c>
    </row>
    <row r="6" spans="2:6">
      <c r="C6" t="s">
        <v>39</v>
      </c>
      <c r="D6" s="34">
        <v>0.03</v>
      </c>
    </row>
    <row r="8" spans="2:6" hidden="1">
      <c r="C8" t="s">
        <v>40</v>
      </c>
      <c r="D8" s="34" t="s">
        <v>41</v>
      </c>
      <c r="E8" t="s">
        <v>42</v>
      </c>
      <c r="F8" t="s">
        <v>43</v>
      </c>
    </row>
    <row r="9" spans="2:6" s="35" customFormat="1">
      <c r="B9" s="35" t="s">
        <v>18</v>
      </c>
      <c r="D9" s="36">
        <v>2019</v>
      </c>
      <c r="E9" s="36">
        <f>+D9+1</f>
        <v>2020</v>
      </c>
      <c r="F9" s="36">
        <f>+E9+1</f>
        <v>2021</v>
      </c>
    </row>
    <row r="10" spans="2:6">
      <c r="C10" t="s">
        <v>44</v>
      </c>
      <c r="D10">
        <v>213.3</v>
      </c>
      <c r="E10" s="37">
        <f>+D10*(1+$D$6)</f>
        <v>219.69900000000001</v>
      </c>
      <c r="F10" s="37">
        <f>+E10*(1+$D$6)</f>
        <v>226.28997000000001</v>
      </c>
    </row>
    <row r="11" spans="2:6">
      <c r="C11" t="s">
        <v>45</v>
      </c>
      <c r="E11" s="37">
        <f>+E15-E16</f>
        <v>-0.45247500000000063</v>
      </c>
      <c r="F11" s="37">
        <f t="shared" ref="F11" si="0">+F15-F16</f>
        <v>-0.62629875000000013</v>
      </c>
    </row>
    <row r="12" spans="2:6">
      <c r="C12" t="s">
        <v>46</v>
      </c>
      <c r="D12">
        <v>252</v>
      </c>
      <c r="E12" s="37">
        <f>+D12+E11</f>
        <v>251.54752500000001</v>
      </c>
      <c r="F12" s="37">
        <f t="shared" ref="F12" si="1">+E12+F11</f>
        <v>250.92122625000002</v>
      </c>
    </row>
    <row r="13" spans="2:6" s="35" customFormat="1">
      <c r="C13" s="35" t="s">
        <v>47</v>
      </c>
      <c r="D13" s="38">
        <f>+D12/D10</f>
        <v>1.1814345991561181</v>
      </c>
      <c r="E13" s="38">
        <f>+E12/E10</f>
        <v>1.1449643603293598</v>
      </c>
      <c r="F13" s="38">
        <f t="shared" ref="F13" si="2">+F12/F10</f>
        <v>1.1088482014912107</v>
      </c>
    </row>
    <row r="14" spans="2:6">
      <c r="C14" t="s">
        <v>48</v>
      </c>
      <c r="D14" s="32">
        <v>0.02</v>
      </c>
      <c r="E14" s="32">
        <v>0.02</v>
      </c>
      <c r="F14" s="32">
        <v>0.02</v>
      </c>
    </row>
    <row r="15" spans="2:6">
      <c r="C15" t="s">
        <v>49</v>
      </c>
      <c r="D15">
        <v>7</v>
      </c>
      <c r="E15" s="37">
        <f>+D14*D12</f>
        <v>5.04</v>
      </c>
      <c r="F15" s="37">
        <f t="shared" ref="F15" si="3">+E14*E12</f>
        <v>5.0309505000000003</v>
      </c>
    </row>
    <row r="16" spans="2:6">
      <c r="C16" t="s">
        <v>50</v>
      </c>
      <c r="D16">
        <v>7</v>
      </c>
      <c r="E16" s="37">
        <f>+$D$4*E10</f>
        <v>5.4924750000000007</v>
      </c>
      <c r="F16" s="37">
        <f t="shared" ref="F16" si="4">+$D$4*F10</f>
        <v>5.6572492500000005</v>
      </c>
    </row>
    <row r="18" spans="2:6">
      <c r="C18" t="s">
        <v>51</v>
      </c>
      <c r="D18" s="31">
        <v>0</v>
      </c>
      <c r="E18" s="30">
        <f>-E11/E10</f>
        <v>2.0595223464831454E-3</v>
      </c>
      <c r="F18" s="30">
        <f>-F11/F10</f>
        <v>2.7676823237017534E-3</v>
      </c>
    </row>
    <row r="19" spans="2:6">
      <c r="C19" t="s">
        <v>52</v>
      </c>
      <c r="D19" s="30">
        <f>+D15/D10</f>
        <v>3.2817627754336616E-2</v>
      </c>
      <c r="E19" s="30">
        <f t="shared" ref="E19:F19" si="5">+E15/E10</f>
        <v>2.2940477653516856E-2</v>
      </c>
      <c r="F19" s="30">
        <f t="shared" si="5"/>
        <v>2.2232317676298248E-2</v>
      </c>
    </row>
    <row r="22" spans="2:6">
      <c r="B22" t="s">
        <v>23</v>
      </c>
    </row>
  </sheetData>
  <mergeCells count="3">
    <mergeCell ref="C1:E1"/>
    <mergeCell ref="C2:E2"/>
    <mergeCell ref="C3:E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C7EE-4E8A-4983-BC02-DD52E81E8FD1}">
  <dimension ref="B4:H38"/>
  <sheetViews>
    <sheetView showGridLines="0" topLeftCell="A25" zoomScale="98" zoomScaleNormal="98" workbookViewId="0">
      <selection activeCell="B41" sqref="B41"/>
    </sheetView>
  </sheetViews>
  <sheetFormatPr defaultColWidth="8.83984375" defaultRowHeight="14.4"/>
  <cols>
    <col min="2" max="2" width="57.15625" customWidth="1"/>
    <col min="3" max="6" width="10.83984375" customWidth="1"/>
    <col min="7" max="7" width="51.68359375" customWidth="1"/>
  </cols>
  <sheetData>
    <row r="4" spans="2:8" ht="15.6">
      <c r="B4" s="49"/>
      <c r="C4" s="49"/>
      <c r="D4" s="49"/>
      <c r="E4" s="49"/>
      <c r="F4" s="49"/>
      <c r="G4" s="49"/>
    </row>
    <row r="5" spans="2:8" ht="15.6">
      <c r="B5" s="49" t="s">
        <v>0</v>
      </c>
      <c r="C5" s="49"/>
      <c r="D5" s="49"/>
      <c r="E5" s="49"/>
      <c r="F5" s="49"/>
      <c r="G5" s="49"/>
    </row>
    <row r="6" spans="2:8" ht="14.7" thickBot="1">
      <c r="B6" s="1"/>
      <c r="C6" s="1"/>
      <c r="D6" s="1"/>
      <c r="E6" s="1"/>
      <c r="F6" s="1"/>
      <c r="G6" s="1"/>
    </row>
    <row r="7" spans="2:8" ht="20.7" thickBot="1">
      <c r="B7" s="45" t="s">
        <v>1</v>
      </c>
      <c r="C7" s="46"/>
      <c r="D7" s="2" t="s">
        <v>2</v>
      </c>
      <c r="E7" s="2" t="s">
        <v>2</v>
      </c>
      <c r="F7" s="47" t="s">
        <v>3</v>
      </c>
      <c r="G7" s="48"/>
    </row>
    <row r="8" spans="2:8" ht="15.6">
      <c r="B8" s="3" t="s">
        <v>4</v>
      </c>
      <c r="C8" s="4">
        <v>250</v>
      </c>
      <c r="D8" s="5">
        <v>-5.0000000000000001E-3</v>
      </c>
      <c r="E8" s="6">
        <v>0</v>
      </c>
      <c r="F8" s="4">
        <v>850</v>
      </c>
      <c r="G8" s="7" t="s">
        <v>5</v>
      </c>
    </row>
    <row r="9" spans="2:8" ht="15.6">
      <c r="B9" s="8" t="s">
        <v>6</v>
      </c>
      <c r="C9" s="9">
        <v>2225</v>
      </c>
      <c r="D9" s="10">
        <v>1.4999999999999999E-2</v>
      </c>
      <c r="E9" s="11">
        <v>8.9999999999999993E-3</v>
      </c>
      <c r="F9" s="9">
        <v>9450</v>
      </c>
      <c r="G9" s="12" t="s">
        <v>7</v>
      </c>
    </row>
    <row r="10" spans="2:8" ht="15.6">
      <c r="B10" s="13" t="s">
        <v>8</v>
      </c>
      <c r="C10" s="14">
        <f>+C9+C8</f>
        <v>2475</v>
      </c>
      <c r="D10" s="15"/>
      <c r="E10" s="16">
        <v>4.4999999999999998E-2</v>
      </c>
      <c r="F10" s="9"/>
      <c r="G10" s="12" t="s">
        <v>9</v>
      </c>
    </row>
    <row r="11" spans="2:8" ht="15.6">
      <c r="B11" s="8" t="s">
        <v>10</v>
      </c>
      <c r="C11" s="9">
        <v>9500</v>
      </c>
      <c r="D11" s="17">
        <v>3.3000000000000002E-2</v>
      </c>
      <c r="E11" s="16">
        <v>7.0000000000000007E-2</v>
      </c>
      <c r="F11" s="9"/>
      <c r="G11" s="12" t="s">
        <v>11</v>
      </c>
    </row>
    <row r="12" spans="2:8" ht="15.9" thickBot="1">
      <c r="B12" s="8" t="s">
        <v>12</v>
      </c>
      <c r="C12" s="9">
        <v>700</v>
      </c>
      <c r="D12" s="10">
        <v>0.03</v>
      </c>
      <c r="E12" s="16">
        <v>1.0999999999999999E-2</v>
      </c>
      <c r="F12" s="18">
        <v>825</v>
      </c>
      <c r="G12" s="19" t="s">
        <v>13</v>
      </c>
      <c r="H12" s="20"/>
    </row>
    <row r="13" spans="2:8" ht="15.75" customHeight="1">
      <c r="B13" s="21"/>
      <c r="C13" s="22"/>
      <c r="D13" s="23"/>
      <c r="E13" s="21"/>
      <c r="F13" s="22"/>
      <c r="G13" s="21"/>
      <c r="H13" s="20"/>
    </row>
    <row r="14" spans="2:8" ht="17.100000000000001" thickBot="1">
      <c r="B14" s="24" t="s">
        <v>14</v>
      </c>
      <c r="C14" s="25">
        <v>12675</v>
      </c>
      <c r="D14" s="26"/>
      <c r="E14" s="27"/>
      <c r="F14" s="25">
        <f>C14</f>
        <v>12675</v>
      </c>
      <c r="G14" s="28" t="s">
        <v>15</v>
      </c>
    </row>
    <row r="16" spans="2:8">
      <c r="C16" s="29"/>
    </row>
    <row r="17" spans="2:7">
      <c r="C17" s="30"/>
    </row>
    <row r="18" spans="2:7">
      <c r="C18" s="30"/>
    </row>
    <row r="20" spans="2:7">
      <c r="C20" s="30"/>
    </row>
    <row r="21" spans="2:7">
      <c r="C21" s="30"/>
    </row>
    <row r="22" spans="2:7">
      <c r="C22" s="30"/>
    </row>
    <row r="29" spans="2:7" ht="15.6">
      <c r="B29" s="49" t="s">
        <v>16</v>
      </c>
      <c r="C29" s="49"/>
      <c r="D29" s="49"/>
      <c r="E29" s="49"/>
      <c r="F29" s="49"/>
      <c r="G29" s="49"/>
    </row>
    <row r="30" spans="2:7" ht="14.7" thickBot="1">
      <c r="B30" s="1"/>
      <c r="C30" s="1"/>
      <c r="D30" s="1"/>
      <c r="E30" s="1"/>
      <c r="F30" s="1"/>
      <c r="G30" s="1"/>
    </row>
    <row r="31" spans="2:7" ht="20.7" thickBot="1">
      <c r="B31" s="45" t="s">
        <v>17</v>
      </c>
      <c r="C31" s="46"/>
      <c r="D31" s="2" t="s">
        <v>2</v>
      </c>
      <c r="E31" s="2" t="s">
        <v>2</v>
      </c>
      <c r="F31" s="47" t="s">
        <v>3</v>
      </c>
      <c r="G31" s="48"/>
    </row>
    <row r="32" spans="2:7" ht="15.6">
      <c r="B32" s="3" t="s">
        <v>4</v>
      </c>
      <c r="C32" s="4">
        <v>100</v>
      </c>
      <c r="D32" s="5"/>
      <c r="E32" s="6"/>
      <c r="F32" s="4"/>
      <c r="G32" s="7" t="s">
        <v>5</v>
      </c>
    </row>
    <row r="33" spans="2:7" ht="15.6">
      <c r="B33" s="8" t="s">
        <v>6</v>
      </c>
      <c r="C33" s="9"/>
      <c r="D33" s="10"/>
      <c r="E33" s="11"/>
      <c r="F33" s="9"/>
      <c r="G33" s="12" t="s">
        <v>7</v>
      </c>
    </row>
    <row r="34" spans="2:7" ht="15.6">
      <c r="B34" s="13" t="s">
        <v>8</v>
      </c>
      <c r="C34" s="14"/>
      <c r="D34" s="15"/>
      <c r="E34" s="16"/>
      <c r="F34" s="9"/>
      <c r="G34" s="12" t="s">
        <v>9</v>
      </c>
    </row>
    <row r="35" spans="2:7" ht="15.6">
      <c r="B35" s="8" t="s">
        <v>10</v>
      </c>
      <c r="C35" s="9"/>
      <c r="D35" s="17"/>
      <c r="E35" s="16"/>
      <c r="F35" s="9"/>
      <c r="G35" s="12" t="s">
        <v>11</v>
      </c>
    </row>
    <row r="36" spans="2:7" ht="15.9" thickBot="1">
      <c r="B36" s="8" t="s">
        <v>12</v>
      </c>
      <c r="C36" s="9"/>
      <c r="D36" s="10"/>
      <c r="E36" s="16"/>
      <c r="F36" s="18"/>
      <c r="G36" s="19" t="s">
        <v>13</v>
      </c>
    </row>
    <row r="37" spans="2:7" ht="15.6">
      <c r="B37" s="21"/>
      <c r="C37" s="22"/>
      <c r="D37" s="23"/>
      <c r="E37" s="21"/>
      <c r="F37" s="22"/>
      <c r="G37" s="21"/>
    </row>
    <row r="38" spans="2:7" ht="17.100000000000001" thickBot="1">
      <c r="B38" s="24" t="s">
        <v>14</v>
      </c>
      <c r="C38" s="25"/>
      <c r="D38" s="26"/>
      <c r="E38" s="27"/>
      <c r="F38" s="25"/>
      <c r="G38" s="28" t="s">
        <v>15</v>
      </c>
    </row>
  </sheetData>
  <mergeCells count="7">
    <mergeCell ref="B31:C31"/>
    <mergeCell ref="F31:G31"/>
    <mergeCell ref="B4:G4"/>
    <mergeCell ref="B5:G5"/>
    <mergeCell ref="B7:C7"/>
    <mergeCell ref="F7:G7"/>
    <mergeCell ref="B29:G2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1B82A80FE5404381D07119A21894C9" ma:contentTypeVersion="7" ma:contentTypeDescription="Criar um novo documento." ma:contentTypeScope="" ma:versionID="f98e7459ba9c3fb840aebc4f80038008">
  <xsd:schema xmlns:xsd="http://www.w3.org/2001/XMLSchema" xmlns:xs="http://www.w3.org/2001/XMLSchema" xmlns:p="http://schemas.microsoft.com/office/2006/metadata/properties" xmlns:ns2="95914533-4314-423a-a30d-15e0695c8f36" targetNamespace="http://schemas.microsoft.com/office/2006/metadata/properties" ma:root="true" ma:fieldsID="55e34155aa25b0c5c8676a6ca9e027d9" ns2:_="">
    <xsd:import namespace="95914533-4314-423a-a30d-15e0695c8f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14533-4314-423a-a30d-15e0695c8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B2E6D-6127-4F6A-9D72-F57DF376A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914533-4314-423a-a30d-15e0695c8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CF05B8-9F67-4772-A947-9CBF05B9B1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6193F8-2A3D-4B73-B5B5-255397D68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Resolução exercício 5</vt:lpstr>
      <vt:lpstr>Resolução exercício 7</vt:lpstr>
      <vt:lpstr>Exercício 8</vt:lpstr>
      <vt:lpstr>Resolução Exercício 8</vt:lpstr>
      <vt:lpstr>Exercício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rcabral</dc:creator>
  <cp:lastModifiedBy>Main</cp:lastModifiedBy>
  <dcterms:created xsi:type="dcterms:W3CDTF">2020-12-10T20:38:42Z</dcterms:created>
  <dcterms:modified xsi:type="dcterms:W3CDTF">2021-01-06T23:40:21Z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0x010100311B82A80FE5404381D07119A21894C9</vt:lpwstr>
  </property>
</Properties>
</file>